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96" windowWidth="16260" windowHeight="818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" i="1"/>
  <c r="Q20"/>
  <c r="U4"/>
  <c r="T4"/>
  <c r="U3"/>
  <c r="B4" l="1"/>
  <c r="Q11"/>
  <c r="Q9"/>
  <c r="Q5"/>
  <c r="Q4"/>
  <c r="Q3"/>
  <c r="O6"/>
  <c r="O3"/>
  <c r="M6"/>
  <c r="I3"/>
  <c r="F13"/>
  <c r="D22"/>
  <c r="D20"/>
  <c r="D21" s="1"/>
  <c r="D17"/>
  <c r="F17" s="1"/>
  <c r="D14"/>
  <c r="D15" s="1"/>
  <c r="D10"/>
  <c r="D11" s="1"/>
  <c r="D8"/>
  <c r="D9" s="1"/>
  <c r="D5"/>
  <c r="D6" s="1"/>
  <c r="F22"/>
  <c r="F5"/>
  <c r="F10"/>
  <c r="D2"/>
  <c r="D3" s="1"/>
  <c r="F14" l="1"/>
  <c r="F2"/>
  <c r="F3" s="1"/>
  <c r="F20"/>
  <c r="I20" s="1"/>
  <c r="J20" s="1"/>
  <c r="F8"/>
  <c r="I8" l="1"/>
  <c r="J8" s="1"/>
</calcChain>
</file>

<file path=xl/sharedStrings.xml><?xml version="1.0" encoding="utf-8"?>
<sst xmlns="http://schemas.openxmlformats.org/spreadsheetml/2006/main" count="33" uniqueCount="12">
  <si>
    <t>troy ounce zilver</t>
  </si>
  <si>
    <t>gram silver</t>
  </si>
  <si>
    <t>USD</t>
  </si>
  <si>
    <t>kg silver</t>
  </si>
  <si>
    <t>troy pound silver</t>
  </si>
  <si>
    <t>EUR</t>
  </si>
  <si>
    <t>+tax</t>
  </si>
  <si>
    <t>troy ounce goud</t>
  </si>
  <si>
    <t>gram goud</t>
  </si>
  <si>
    <t>kg goud</t>
  </si>
  <si>
    <t>troy pound goud</t>
  </si>
  <si>
    <t>g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</si>
</sst>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9" fontId="0" fillId="0" borderId="0" xfId="0" applyNumberFormat="1"/>
    <xf numFmtId="0" fontId="0" fillId="0" borderId="0" xfId="0" quotePrefix="1"/>
    <xf numFmtId="0" fontId="0" fillId="0" borderId="1" xfId="0" applyBorder="1"/>
    <xf numFmtId="0" fontId="0" fillId="2" borderId="0" xfId="0" applyFill="1"/>
    <xf numFmtId="0" fontId="0" fillId="3" borderId="0" xfId="0" applyFill="1"/>
    <xf numFmtId="2" fontId="0" fillId="0" borderId="0" xfId="0" applyNumberFormat="1"/>
    <xf numFmtId="164" fontId="0" fillId="0" borderId="0" xfId="0" applyNumberFormat="1"/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2" fontId="0" fillId="0" borderId="3" xfId="0" applyNumberFormat="1" applyBorder="1"/>
    <xf numFmtId="0" fontId="0" fillId="0" borderId="4" xfId="0" applyBorder="1"/>
    <xf numFmtId="164" fontId="0" fillId="0" borderId="3" xfId="0" applyNumberFormat="1" applyBorder="1"/>
    <xf numFmtId="2" fontId="0" fillId="0" borderId="2" xfId="0" applyNumberFormat="1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>
      <selection activeCell="A3" sqref="A3"/>
    </sheetView>
  </sheetViews>
  <sheetFormatPr defaultRowHeight="14.4"/>
  <cols>
    <col min="6" max="6" width="11.44140625" bestFit="1" customWidth="1"/>
  </cols>
  <sheetData>
    <row r="1" spans="1:21" s="4" customFormat="1">
      <c r="F1" s="4">
        <v>1.375</v>
      </c>
    </row>
    <row r="2" spans="1:21">
      <c r="A2" s="8">
        <v>100</v>
      </c>
      <c r="B2" s="9" t="s">
        <v>0</v>
      </c>
      <c r="C2" s="10"/>
      <c r="D2" s="14">
        <f>A2*B3</f>
        <v>1712</v>
      </c>
      <c r="E2" s="12" t="s">
        <v>2</v>
      </c>
      <c r="F2" s="11">
        <f>D2*(1/$F$1)</f>
        <v>1245.0909090909092</v>
      </c>
      <c r="G2" s="12" t="s">
        <v>5</v>
      </c>
    </row>
    <row r="3" spans="1:21">
      <c r="B3">
        <v>17.12</v>
      </c>
      <c r="D3" s="6">
        <f>D2+(D2*21%)</f>
        <v>2071.52</v>
      </c>
      <c r="F3" s="6">
        <f>F2+(F2*21%)</f>
        <v>1506.5600000000002</v>
      </c>
      <c r="I3">
        <f>A2*B6</f>
        <v>3110.3</v>
      </c>
      <c r="J3" t="s">
        <v>11</v>
      </c>
      <c r="M3">
        <v>366.8</v>
      </c>
      <c r="O3">
        <f>M6/F1</f>
        <v>571.30909090909097</v>
      </c>
      <c r="Q3">
        <f>M3*2</f>
        <v>733.6</v>
      </c>
      <c r="T3">
        <v>885</v>
      </c>
      <c r="U3">
        <f>T3-(15*1.5)</f>
        <v>862.5</v>
      </c>
    </row>
    <row r="4" spans="1:21">
      <c r="B4" s="6">
        <f>B3+(B3*21%)</f>
        <v>20.715200000000003</v>
      </c>
      <c r="D4" s="6"/>
      <c r="F4" s="6"/>
      <c r="M4">
        <v>398.8</v>
      </c>
      <c r="Q4">
        <f>Q3+M5</f>
        <v>753.55000000000007</v>
      </c>
      <c r="T4">
        <f>T3/F1</f>
        <v>643.63636363636363</v>
      </c>
      <c r="U4">
        <f>U3/F1</f>
        <v>627.27272727272725</v>
      </c>
    </row>
    <row r="5" spans="1:21">
      <c r="A5" s="8">
        <v>10</v>
      </c>
      <c r="B5" s="9" t="s">
        <v>1</v>
      </c>
      <c r="C5" s="10"/>
      <c r="D5" s="14">
        <f>B3/B6*A5</f>
        <v>5.5042921904639419</v>
      </c>
      <c r="E5" s="12" t="s">
        <v>2</v>
      </c>
      <c r="F5" s="11">
        <f t="shared" ref="F5:F10" si="0">D5*(1/$F$1)</f>
        <v>4.0031215930646855</v>
      </c>
      <c r="G5" s="12" t="s">
        <v>5</v>
      </c>
      <c r="M5">
        <v>19.95</v>
      </c>
      <c r="Q5">
        <f>Q4/40</f>
        <v>18.838750000000001</v>
      </c>
    </row>
    <row r="6" spans="1:21">
      <c r="B6">
        <v>31.103000000000002</v>
      </c>
      <c r="C6" s="2" t="s">
        <v>6</v>
      </c>
      <c r="D6" s="6">
        <f>D5+(D5*21%)</f>
        <v>6.6601935504613694</v>
      </c>
      <c r="E6" t="s">
        <v>2</v>
      </c>
      <c r="F6" s="6"/>
      <c r="M6">
        <f>M3+M4+M5</f>
        <v>785.55000000000007</v>
      </c>
      <c r="O6">
        <f>M6/40</f>
        <v>19.638750000000002</v>
      </c>
    </row>
    <row r="7" spans="1:21">
      <c r="D7" s="6"/>
      <c r="F7" s="6"/>
    </row>
    <row r="8" spans="1:21">
      <c r="A8" s="8">
        <v>1</v>
      </c>
      <c r="B8" s="9" t="s">
        <v>3</v>
      </c>
      <c r="C8" s="10"/>
      <c r="D8" s="14">
        <f>B3/B6*1000*A8</f>
        <v>550.42921904639422</v>
      </c>
      <c r="E8" s="12" t="s">
        <v>2</v>
      </c>
      <c r="F8" s="11">
        <f t="shared" si="0"/>
        <v>400.31215930646852</v>
      </c>
      <c r="G8" s="12" t="s">
        <v>5</v>
      </c>
      <c r="I8">
        <f>F8*21%</f>
        <v>84.06555345435838</v>
      </c>
      <c r="J8">
        <f>F8+I8</f>
        <v>484.37771276082691</v>
      </c>
      <c r="O8">
        <v>366</v>
      </c>
    </row>
    <row r="9" spans="1:21">
      <c r="C9" s="2" t="s">
        <v>6</v>
      </c>
      <c r="D9" s="6">
        <f>D8+(D8*21%)</f>
        <v>666.01935504613698</v>
      </c>
      <c r="E9" t="s">
        <v>2</v>
      </c>
      <c r="F9" s="6">
        <f>F8+(F8*21%)</f>
        <v>484.37771276082691</v>
      </c>
      <c r="H9" s="1">
        <v>0.21</v>
      </c>
      <c r="O9">
        <v>366</v>
      </c>
      <c r="Q9">
        <f>O8+O9+O10</f>
        <v>751.95</v>
      </c>
    </row>
    <row r="10" spans="1:21">
      <c r="A10" s="8">
        <v>1</v>
      </c>
      <c r="B10" s="9" t="s">
        <v>4</v>
      </c>
      <c r="C10" s="10"/>
      <c r="D10" s="14">
        <f>B3*12*A10</f>
        <v>205.44</v>
      </c>
      <c r="E10" s="12" t="s">
        <v>2</v>
      </c>
      <c r="F10" s="11">
        <f t="shared" si="0"/>
        <v>149.41090909090909</v>
      </c>
      <c r="G10" s="12" t="s">
        <v>5</v>
      </c>
      <c r="O10">
        <v>19.95</v>
      </c>
    </row>
    <row r="11" spans="1:21">
      <c r="B11">
        <v>12</v>
      </c>
      <c r="C11" s="2" t="s">
        <v>6</v>
      </c>
      <c r="D11" s="6">
        <f>D10+(D10*21%)</f>
        <v>248.58240000000001</v>
      </c>
      <c r="E11" t="s">
        <v>2</v>
      </c>
      <c r="Q11">
        <f>Q9/40</f>
        <v>18.798750000000002</v>
      </c>
    </row>
    <row r="12" spans="1:21" s="3" customFormat="1"/>
    <row r="13" spans="1:21" s="5" customFormat="1">
      <c r="F13" s="5">
        <f>F1</f>
        <v>1.375</v>
      </c>
    </row>
    <row r="14" spans="1:21">
      <c r="A14" s="8">
        <v>1</v>
      </c>
      <c r="B14" s="9" t="s">
        <v>7</v>
      </c>
      <c r="C14" s="10"/>
      <c r="D14" s="15">
        <f>A14*B15</f>
        <v>1110</v>
      </c>
      <c r="E14" s="12" t="s">
        <v>2</v>
      </c>
      <c r="F14" s="13">
        <f>D14*(1/$F$1)</f>
        <v>807.27272727272725</v>
      </c>
      <c r="G14" s="12" t="s">
        <v>5</v>
      </c>
    </row>
    <row r="15" spans="1:21">
      <c r="B15">
        <v>1110</v>
      </c>
      <c r="D15" s="7">
        <f>D14+(D14*21%)</f>
        <v>1343.1</v>
      </c>
      <c r="F15" s="7"/>
    </row>
    <row r="16" spans="1:21">
      <c r="D16" s="7"/>
      <c r="F16" s="7"/>
    </row>
    <row r="17" spans="1:17">
      <c r="A17" s="8">
        <v>1</v>
      </c>
      <c r="B17" s="9" t="s">
        <v>8</v>
      </c>
      <c r="C17" s="10"/>
      <c r="D17" s="15">
        <f>B15/B18*A17</f>
        <v>35.687875767610841</v>
      </c>
      <c r="E17" s="12" t="s">
        <v>2</v>
      </c>
      <c r="F17" s="13">
        <f t="shared" ref="F17" si="1">D17*(1/$F$1)</f>
        <v>25.954818740080611</v>
      </c>
      <c r="G17" s="12" t="s">
        <v>5</v>
      </c>
    </row>
    <row r="18" spans="1:17">
      <c r="B18">
        <v>31.103000000000002</v>
      </c>
      <c r="D18" s="7"/>
      <c r="F18" s="7"/>
    </row>
    <row r="19" spans="1:17">
      <c r="D19" s="7"/>
      <c r="F19" s="7"/>
    </row>
    <row r="20" spans="1:17">
      <c r="A20" s="8">
        <v>1</v>
      </c>
      <c r="B20" s="9" t="s">
        <v>9</v>
      </c>
      <c r="C20" s="10"/>
      <c r="D20" s="15">
        <f>B15/B18*1000*A20</f>
        <v>35687.875767610843</v>
      </c>
      <c r="E20" s="12" t="s">
        <v>2</v>
      </c>
      <c r="F20" s="13">
        <f t="shared" ref="F20" si="2">D20*(1/$F$1)</f>
        <v>25954.818740080613</v>
      </c>
      <c r="G20" s="12" t="s">
        <v>5</v>
      </c>
      <c r="I20">
        <f>F20*21%</f>
        <v>5450.5119354169283</v>
      </c>
      <c r="J20">
        <f>F20+I20</f>
        <v>31405.330675497542</v>
      </c>
      <c r="Q20">
        <f>92.75*2</f>
        <v>185.5</v>
      </c>
    </row>
    <row r="21" spans="1:17">
      <c r="C21" s="2" t="s">
        <v>6</v>
      </c>
      <c r="D21" s="7">
        <f>D20+(D20*21%)</f>
        <v>43182.329678809117</v>
      </c>
      <c r="E21" t="s">
        <v>2</v>
      </c>
      <c r="F21" s="7"/>
      <c r="H21" s="1">
        <v>0.21</v>
      </c>
    </row>
    <row r="22" spans="1:17">
      <c r="A22" s="8">
        <v>1</v>
      </c>
      <c r="B22" s="9" t="s">
        <v>10</v>
      </c>
      <c r="C22" s="10"/>
      <c r="D22" s="15">
        <f>B15*12*A22</f>
        <v>13320</v>
      </c>
      <c r="E22" s="12" t="s">
        <v>2</v>
      </c>
      <c r="F22" s="13">
        <f t="shared" ref="F22" si="3">D22*(1/$F$1)</f>
        <v>9687.2727272727279</v>
      </c>
      <c r="G22" s="12" t="s">
        <v>5</v>
      </c>
    </row>
    <row r="23" spans="1:17">
      <c r="B23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Esanco BVBA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Vandesande</dc:creator>
  <cp:lastModifiedBy>Jan Vandesande</cp:lastModifiedBy>
  <dcterms:created xsi:type="dcterms:W3CDTF">2010-03-07T19:13:04Z</dcterms:created>
  <dcterms:modified xsi:type="dcterms:W3CDTF">2010-03-12T20:57:46Z</dcterms:modified>
</cp:coreProperties>
</file>